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ciano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F90" i="1" s="1"/>
  <c r="B90" i="1"/>
  <c r="G89" i="1"/>
  <c r="E89" i="1" s="1"/>
  <c r="F89" i="1"/>
  <c r="C89" i="1"/>
  <c r="G88" i="1"/>
  <c r="E88" i="1" s="1"/>
  <c r="F88" i="1"/>
  <c r="C88" i="1"/>
  <c r="G87" i="1"/>
  <c r="E87" i="1" s="1"/>
  <c r="F87" i="1"/>
  <c r="C87" i="1"/>
  <c r="G86" i="1"/>
  <c r="E86" i="1" s="1"/>
  <c r="F86" i="1"/>
  <c r="C86" i="1"/>
  <c r="G85" i="1"/>
  <c r="E85" i="1" s="1"/>
  <c r="F85" i="1"/>
  <c r="C85" i="1"/>
  <c r="G84" i="1"/>
  <c r="E84" i="1" s="1"/>
  <c r="F84" i="1"/>
  <c r="C84" i="1"/>
  <c r="G83" i="1"/>
  <c r="E83" i="1" s="1"/>
  <c r="F83" i="1"/>
  <c r="C83" i="1"/>
  <c r="G82" i="1"/>
  <c r="E82" i="1" s="1"/>
  <c r="F82" i="1"/>
  <c r="G81" i="1"/>
  <c r="E81" i="1" s="1"/>
  <c r="F81" i="1"/>
  <c r="G80" i="1"/>
  <c r="E80" i="1" s="1"/>
  <c r="F80" i="1"/>
  <c r="G79" i="1"/>
  <c r="E79" i="1" s="1"/>
  <c r="F79" i="1"/>
  <c r="G78" i="1"/>
  <c r="E78" i="1" s="1"/>
  <c r="F78" i="1"/>
  <c r="G77" i="1"/>
  <c r="E77" i="1" s="1"/>
  <c r="F77" i="1"/>
  <c r="G76" i="1"/>
  <c r="E76" i="1" s="1"/>
  <c r="F76" i="1"/>
  <c r="G75" i="1"/>
  <c r="E75" i="1" s="1"/>
  <c r="F75" i="1"/>
  <c r="G74" i="1"/>
  <c r="E74" i="1" s="1"/>
  <c r="F74" i="1"/>
  <c r="G73" i="1"/>
  <c r="E73" i="1" s="1"/>
  <c r="F73" i="1"/>
  <c r="G72" i="1"/>
  <c r="E72" i="1" s="1"/>
  <c r="F72" i="1"/>
  <c r="G71" i="1"/>
  <c r="E71" i="1" s="1"/>
  <c r="F71" i="1"/>
  <c r="G70" i="1"/>
  <c r="E70" i="1" s="1"/>
  <c r="F70" i="1"/>
  <c r="G69" i="1"/>
  <c r="E69" i="1" s="1"/>
  <c r="F69" i="1"/>
  <c r="G68" i="1"/>
  <c r="E68" i="1" s="1"/>
  <c r="F68" i="1"/>
  <c r="G67" i="1"/>
  <c r="E67" i="1" s="1"/>
  <c r="F67" i="1"/>
  <c r="G66" i="1"/>
  <c r="E66" i="1" s="1"/>
  <c r="F66" i="1"/>
  <c r="G65" i="1"/>
  <c r="E65" i="1" s="1"/>
  <c r="F65" i="1"/>
  <c r="G64" i="1"/>
  <c r="E64" i="1" s="1"/>
  <c r="F64" i="1"/>
  <c r="G63" i="1"/>
  <c r="E63" i="1" s="1"/>
  <c r="F63" i="1"/>
  <c r="G62" i="1"/>
  <c r="E62" i="1" s="1"/>
  <c r="F62" i="1"/>
  <c r="G61" i="1"/>
  <c r="E61" i="1" s="1"/>
  <c r="F61" i="1"/>
  <c r="G60" i="1"/>
  <c r="E60" i="1" s="1"/>
  <c r="F60" i="1"/>
  <c r="G59" i="1"/>
  <c r="E59" i="1" s="1"/>
  <c r="F59" i="1"/>
  <c r="G58" i="1"/>
  <c r="E58" i="1" s="1"/>
  <c r="F58" i="1"/>
  <c r="G57" i="1"/>
  <c r="E57" i="1" s="1"/>
  <c r="F57" i="1"/>
  <c r="G56" i="1"/>
  <c r="E56" i="1" s="1"/>
  <c r="F56" i="1"/>
  <c r="G55" i="1"/>
  <c r="E55" i="1" s="1"/>
  <c r="F55" i="1"/>
  <c r="G54" i="1"/>
  <c r="E54" i="1" s="1"/>
  <c r="F54" i="1"/>
  <c r="G53" i="1"/>
  <c r="E53" i="1" s="1"/>
  <c r="F53" i="1"/>
  <c r="G52" i="1"/>
  <c r="E52" i="1" s="1"/>
  <c r="F52" i="1"/>
  <c r="G51" i="1"/>
  <c r="E51" i="1" s="1"/>
  <c r="F51" i="1"/>
  <c r="G50" i="1"/>
  <c r="E50" i="1" s="1"/>
  <c r="F50" i="1"/>
  <c r="G49" i="1"/>
  <c r="G90" i="1" s="1"/>
  <c r="F49" i="1"/>
  <c r="G48" i="1"/>
  <c r="F38" i="1"/>
  <c r="D38" i="1"/>
  <c r="B37" i="1"/>
  <c r="G37" i="1" s="1"/>
  <c r="B36" i="1"/>
  <c r="G36" i="1" s="1"/>
  <c r="B35" i="1"/>
  <c r="G35" i="1" s="1"/>
  <c r="B34" i="1"/>
  <c r="G34" i="1" s="1"/>
  <c r="B33" i="1"/>
  <c r="G33" i="1" s="1"/>
  <c r="B32" i="1"/>
  <c r="G32" i="1" s="1"/>
  <c r="B31" i="1"/>
  <c r="G31" i="1" s="1"/>
  <c r="B30" i="1"/>
  <c r="G30" i="1" s="1"/>
  <c r="B29" i="1"/>
  <c r="G29" i="1" s="1"/>
  <c r="B28" i="1"/>
  <c r="G28" i="1" s="1"/>
  <c r="B27" i="1"/>
  <c r="G27" i="1" s="1"/>
  <c r="B26" i="1"/>
  <c r="G26" i="1" s="1"/>
  <c r="B25" i="1"/>
  <c r="G25" i="1" s="1"/>
  <c r="B24" i="1"/>
  <c r="G24" i="1" s="1"/>
  <c r="B23" i="1"/>
  <c r="G23" i="1" s="1"/>
  <c r="B22" i="1"/>
  <c r="G22" i="1" s="1"/>
  <c r="B21" i="1"/>
  <c r="G21" i="1" s="1"/>
  <c r="B20" i="1"/>
  <c r="G20" i="1" s="1"/>
  <c r="B19" i="1"/>
  <c r="G19" i="1" s="1"/>
  <c r="B18" i="1"/>
  <c r="B38" i="1" s="1"/>
  <c r="G8" i="1"/>
  <c r="F8" i="1"/>
  <c r="E8" i="1"/>
  <c r="C8" i="1"/>
  <c r="G7" i="1"/>
  <c r="F7" i="1"/>
  <c r="E7" i="1"/>
  <c r="C7" i="1"/>
  <c r="G6" i="1"/>
  <c r="F6" i="1"/>
  <c r="E6" i="1"/>
  <c r="C6" i="1"/>
  <c r="E38" i="1" l="1"/>
  <c r="C90" i="1"/>
  <c r="C36" i="1"/>
  <c r="C32" i="1"/>
  <c r="C28" i="1"/>
  <c r="C25" i="1"/>
  <c r="C22" i="1"/>
  <c r="C20" i="1"/>
  <c r="G38" i="1"/>
  <c r="C37" i="1"/>
  <c r="C35" i="1"/>
  <c r="C33" i="1"/>
  <c r="C31" i="1"/>
  <c r="C29" i="1"/>
  <c r="C26" i="1"/>
  <c r="C23" i="1"/>
  <c r="C19" i="1"/>
  <c r="C34" i="1"/>
  <c r="C30" i="1"/>
  <c r="C27" i="1"/>
  <c r="C24" i="1"/>
  <c r="C21" i="1"/>
  <c r="C18" i="1"/>
  <c r="E18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90" i="1"/>
  <c r="E19" i="1"/>
  <c r="E21" i="1"/>
  <c r="G1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E49" i="1"/>
  <c r="C38" i="1" l="1"/>
</calcChain>
</file>

<file path=xl/sharedStrings.xml><?xml version="1.0" encoding="utf-8"?>
<sst xmlns="http://schemas.openxmlformats.org/spreadsheetml/2006/main" count="103" uniqueCount="95">
  <si>
    <t>1.2-POBLACIÓN AFILIADA AL RÉGIMEN SUBSIDIADO</t>
  </si>
  <si>
    <t>TITULARES Y DEPENDIENTES</t>
  </si>
  <si>
    <t>Tabla No. 1.2</t>
  </si>
  <si>
    <t>TIPO DE AFILIADO AL RÉGIMEN SUBSIDIADO, SEGÚN RELACIÓN DE DEPENDENCIA, (JULIO a SEPTIEMBRE,  2017)</t>
  </si>
  <si>
    <t>Mes</t>
  </si>
  <si>
    <t>Titular</t>
  </si>
  <si>
    <t>%</t>
  </si>
  <si>
    <t>Dependiente</t>
  </si>
  <si>
    <t>Relación de Dependencia</t>
  </si>
  <si>
    <t>Total de afiliados</t>
  </si>
  <si>
    <t>JULIO</t>
  </si>
  <si>
    <t>AGOSTO</t>
  </si>
  <si>
    <t>SEPTIEMBRE</t>
  </si>
  <si>
    <t>Fuente: Cartera de afiliados / data warehouse, Unidad de Gestión Estadística / Gerencia de Planificación y Desarrollo.</t>
  </si>
  <si>
    <t>POBLACIÓN AFILIADA, SEGÚN SEXO Y EDAD</t>
  </si>
  <si>
    <t>Tabla No. 1.3</t>
  </si>
  <si>
    <t>POBLACIÓN AFILIADO AL RÉGIMEN SUBSIDIADO, SEGÚN SEXO Y EDAD, ( A  SEPTIEMBRE, 2017)</t>
  </si>
  <si>
    <t>Edad (Años)</t>
  </si>
  <si>
    <t xml:space="preserve">Total </t>
  </si>
  <si>
    <t>% de edad</t>
  </si>
  <si>
    <t>Sexo</t>
  </si>
  <si>
    <t>Femenino</t>
  </si>
  <si>
    <t>% F</t>
  </si>
  <si>
    <t>Masculino</t>
  </si>
  <si>
    <t>% M</t>
  </si>
  <si>
    <t>Menor 1 año</t>
  </si>
  <si>
    <t>2 y 4</t>
  </si>
  <si>
    <t>5 y 9</t>
  </si>
  <si>
    <t>10 y 14</t>
  </si>
  <si>
    <t>15 y 19</t>
  </si>
  <si>
    <t>20 y 24</t>
  </si>
  <si>
    <t>25 y 29</t>
  </si>
  <si>
    <t>30 y 34</t>
  </si>
  <si>
    <t>35 y 39</t>
  </si>
  <si>
    <t>40 y 44</t>
  </si>
  <si>
    <t>45 y 49</t>
  </si>
  <si>
    <t>50 y 54</t>
  </si>
  <si>
    <t>55 y 59</t>
  </si>
  <si>
    <t>60 y 64</t>
  </si>
  <si>
    <t>65 y 69</t>
  </si>
  <si>
    <t>70 y 74</t>
  </si>
  <si>
    <t>75 y 79</t>
  </si>
  <si>
    <t>80 y 84</t>
  </si>
  <si>
    <t>Mayor de 84</t>
  </si>
  <si>
    <t>Fuera de Rango</t>
  </si>
  <si>
    <t>Total general</t>
  </si>
  <si>
    <t>POBLACIÓN AFILIADA, SEGÚN REGIÓN DE SALUD Y PROVINCIA</t>
  </si>
  <si>
    <t>Tabla No. 1.4</t>
  </si>
  <si>
    <t xml:space="preserve">POBLACIÓN AFILIADA AL RÉGIMEN SUBSIDIADO, SEGÚN TIPO DE AFILIADO POR REGIÓN Y PROVINCIA,                                                                                   (a SEPTIEMBRE, 2017)            </t>
  </si>
  <si>
    <t>Región</t>
  </si>
  <si>
    <t>Afiliados</t>
  </si>
  <si>
    <t>Relación de dependencia</t>
  </si>
  <si>
    <t>No Especificada</t>
  </si>
  <si>
    <t>REGIÓN 0</t>
  </si>
  <si>
    <t>Distrito Nacional</t>
  </si>
  <si>
    <t>Monte Plata</t>
  </si>
  <si>
    <t>Santo Domingo</t>
  </si>
  <si>
    <t>REGIÓN I</t>
  </si>
  <si>
    <t>Peravia</t>
  </si>
  <si>
    <t>San Cristobal</t>
  </si>
  <si>
    <t>San José De Ocoa</t>
  </si>
  <si>
    <t>REGIÓN II</t>
  </si>
  <si>
    <t>Espaillat</t>
  </si>
  <si>
    <t>Puerto Plata</t>
  </si>
  <si>
    <t>Santiago de Los Caballeros</t>
  </si>
  <si>
    <t>REGIÓN III</t>
  </si>
  <si>
    <t>Duarte</t>
  </si>
  <si>
    <t>Hermanas  Mirabal</t>
  </si>
  <si>
    <t>María Trinidad Sánchez</t>
  </si>
  <si>
    <t>Samaná</t>
  </si>
  <si>
    <t>REGION IV</t>
  </si>
  <si>
    <t>Bahoruco</t>
  </si>
  <si>
    <t>Barahona</t>
  </si>
  <si>
    <t>Independencia</t>
  </si>
  <si>
    <t>Pedernales</t>
  </si>
  <si>
    <t>REGIÓN V</t>
  </si>
  <si>
    <t>El Seybo</t>
  </si>
  <si>
    <t>Hato Mayor Del Rey</t>
  </si>
  <si>
    <t>La Altagracia</t>
  </si>
  <si>
    <t>La Romana</t>
  </si>
  <si>
    <t>San Pedro De Macorís</t>
  </si>
  <si>
    <t>REGIÓN VI</t>
  </si>
  <si>
    <t>Azua</t>
  </si>
  <si>
    <t>Elías Piña</t>
  </si>
  <si>
    <t>San Juan De La Maguana</t>
  </si>
  <si>
    <t>REGIÓN VII</t>
  </si>
  <si>
    <t>Dajabón</t>
  </si>
  <si>
    <t>Montecristi</t>
  </si>
  <si>
    <t>Santiago Rodríguez</t>
  </si>
  <si>
    <t>Valverde</t>
  </si>
  <si>
    <t>REGIÓN VIII</t>
  </si>
  <si>
    <t>La Vega</t>
  </si>
  <si>
    <t>Monseñor Nouel</t>
  </si>
  <si>
    <t>Sanchez Ramírez</t>
  </si>
  <si>
    <t>Fuente: Cartera de afiliados / data warehouse, Unidad de  Gestión Estadística / Gerencia de Planificación y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</si>
</sst>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B0F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9" fillId="0" borderId="4" xfId="0" applyFont="1" applyBorder="1"/>
    <xf numFmtId="3" fontId="0" fillId="0" borderId="4" xfId="0" applyNumberFormat="1" applyFont="1" applyBorder="1"/>
    <xf numFmtId="9" fontId="9" fillId="0" borderId="4" xfId="2" applyFont="1" applyBorder="1"/>
    <xf numFmtId="3" fontId="9" fillId="0" borderId="4" xfId="0" applyNumberFormat="1" applyFont="1" applyBorder="1"/>
    <xf numFmtId="4" fontId="9" fillId="0" borderId="4" xfId="0" applyNumberFormat="1" applyFont="1" applyBorder="1"/>
    <xf numFmtId="3" fontId="0" fillId="0" borderId="4" xfId="0" applyNumberFormat="1" applyBorder="1"/>
    <xf numFmtId="164" fontId="0" fillId="0" borderId="0" xfId="1" applyNumberFormat="1" applyFont="1"/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0" fillId="0" borderId="0" xfId="0" applyNumberFormat="1"/>
    <xf numFmtId="0" fontId="9" fillId="0" borderId="0" xfId="0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/>
    <xf numFmtId="165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3" fontId="2" fillId="3" borderId="4" xfId="0" applyNumberFormat="1" applyFont="1" applyFill="1" applyBorder="1"/>
    <xf numFmtId="9" fontId="2" fillId="3" borderId="4" xfId="2" applyFont="1" applyFill="1" applyBorder="1"/>
    <xf numFmtId="165" fontId="2" fillId="3" borderId="4" xfId="2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 applyFill="1" applyBorder="1"/>
    <xf numFmtId="0" fontId="9" fillId="0" borderId="0" xfId="0" applyFont="1"/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3" fontId="8" fillId="0" borderId="0" xfId="0" applyNumberFormat="1" applyFont="1" applyFill="1" applyBorder="1"/>
    <xf numFmtId="164" fontId="8" fillId="0" borderId="0" xfId="1" applyNumberFormat="1" applyFont="1" applyFill="1" applyBorder="1"/>
    <xf numFmtId="0" fontId="9" fillId="0" borderId="5" xfId="0" applyFont="1" applyBorder="1"/>
    <xf numFmtId="1" fontId="9" fillId="0" borderId="0" xfId="0" applyNumberFormat="1" applyFont="1" applyFill="1" applyBorder="1"/>
    <xf numFmtId="3" fontId="9" fillId="0" borderId="0" xfId="0" applyNumberFormat="1" applyFont="1" applyFill="1" applyBorder="1"/>
    <xf numFmtId="0" fontId="8" fillId="3" borderId="10" xfId="0" applyFont="1" applyFill="1" applyBorder="1"/>
    <xf numFmtId="3" fontId="8" fillId="3" borderId="4" xfId="0" applyNumberFormat="1" applyFont="1" applyFill="1" applyBorder="1"/>
    <xf numFmtId="165" fontId="8" fillId="3" borderId="11" xfId="2" applyNumberFormat="1" applyFont="1" applyFill="1" applyBorder="1"/>
    <xf numFmtId="9" fontId="8" fillId="3" borderId="11" xfId="2" applyFont="1" applyFill="1" applyBorder="1"/>
    <xf numFmtId="2" fontId="8" fillId="3" borderId="11" xfId="0" applyNumberFormat="1" applyFont="1" applyFill="1" applyBorder="1"/>
    <xf numFmtId="165" fontId="9" fillId="0" borderId="4" xfId="2" applyNumberFormat="1" applyFont="1" applyBorder="1"/>
    <xf numFmtId="2" fontId="9" fillId="0" borderId="4" xfId="0" applyNumberFormat="1" applyFont="1" applyBorder="1"/>
    <xf numFmtId="3" fontId="7" fillId="0" borderId="0" xfId="0" applyNumberFormat="1" applyFont="1" applyFill="1" applyBorder="1"/>
    <xf numFmtId="1" fontId="7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/>
    <xf numFmtId="0" fontId="9" fillId="0" borderId="1" xfId="0" applyFont="1" applyBorder="1"/>
    <xf numFmtId="165" fontId="9" fillId="0" borderId="8" xfId="2" applyNumberFormat="1" applyFont="1" applyBorder="1"/>
    <xf numFmtId="9" fontId="9" fillId="0" borderId="8" xfId="2" applyFont="1" applyBorder="1"/>
    <xf numFmtId="0" fontId="8" fillId="3" borderId="5" xfId="0" applyFont="1" applyFill="1" applyBorder="1"/>
    <xf numFmtId="165" fontId="8" fillId="3" borderId="7" xfId="2" applyNumberFormat="1" applyFont="1" applyFill="1" applyBorder="1"/>
    <xf numFmtId="9" fontId="8" fillId="3" borderId="7" xfId="2" applyFont="1" applyFill="1" applyBorder="1"/>
    <xf numFmtId="0" fontId="9" fillId="0" borderId="10" xfId="0" applyFont="1" applyBorder="1"/>
    <xf numFmtId="165" fontId="9" fillId="0" borderId="9" xfId="2" applyNumberFormat="1" applyFont="1" applyBorder="1"/>
    <xf numFmtId="9" fontId="9" fillId="0" borderId="9" xfId="2" applyFont="1" applyBorder="1"/>
    <xf numFmtId="0" fontId="9" fillId="0" borderId="5" xfId="0" applyFont="1" applyBorder="1" applyAlignment="1">
      <alignment wrapText="1"/>
    </xf>
    <xf numFmtId="3" fontId="9" fillId="0" borderId="0" xfId="0" applyNumberFormat="1" applyFont="1"/>
    <xf numFmtId="0" fontId="10" fillId="0" borderId="12" xfId="0" applyFont="1" applyBorder="1"/>
    <xf numFmtId="165" fontId="8" fillId="3" borderId="4" xfId="2" applyNumberFormat="1" applyFont="1" applyFill="1" applyBorder="1"/>
    <xf numFmtId="9" fontId="8" fillId="3" borderId="4" xfId="2" applyFont="1" applyFill="1" applyBorder="1"/>
    <xf numFmtId="3" fontId="0" fillId="0" borderId="0" xfId="0" applyNumberForma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workbookViewId="0">
      <selection activeCell="H4" sqref="H4"/>
    </sheetView>
  </sheetViews>
  <sheetFormatPr baseColWidth="10" defaultRowHeight="15" x14ac:dyDescent="0.25"/>
  <cols>
    <col min="1" max="1" width="22.7109375" customWidth="1"/>
    <col min="2" max="2" width="12" customWidth="1"/>
    <col min="4" max="4" width="12.28515625" customWidth="1"/>
    <col min="5" max="5" width="9.5703125" customWidth="1"/>
    <col min="6" max="6" width="12.85546875" customWidth="1"/>
    <col min="7" max="7" width="14.85546875" customWidth="1"/>
    <col min="8" max="8" width="20.140625" customWidth="1"/>
    <col min="9" max="9" width="9.7109375" customWidth="1"/>
    <col min="10" max="10" width="12.140625" customWidth="1"/>
    <col min="12" max="12" width="9.7109375" customWidth="1"/>
  </cols>
  <sheetData>
    <row r="1" spans="1:8" ht="25.5" customHeight="1" x14ac:dyDescent="0.45">
      <c r="A1" s="1" t="s">
        <v>0</v>
      </c>
      <c r="B1" s="1"/>
      <c r="C1" s="1"/>
      <c r="D1" s="1"/>
      <c r="E1" s="1"/>
      <c r="F1" s="1"/>
      <c r="G1" s="1"/>
      <c r="H1" s="2"/>
    </row>
    <row r="2" spans="1:8" ht="21.75" customHeight="1" x14ac:dyDescent="0.35">
      <c r="A2" s="3" t="s">
        <v>1</v>
      </c>
      <c r="B2" s="3"/>
      <c r="C2" s="3"/>
      <c r="D2" s="3"/>
      <c r="E2" s="3"/>
      <c r="F2" s="3"/>
      <c r="G2" s="3"/>
    </row>
    <row r="3" spans="1:8" ht="15" customHeight="1" x14ac:dyDescent="0.25">
      <c r="A3" s="4" t="s">
        <v>2</v>
      </c>
      <c r="B3" s="4"/>
      <c r="C3" s="4"/>
      <c r="D3" s="4"/>
      <c r="E3" s="4"/>
      <c r="F3" s="4"/>
      <c r="G3" s="4"/>
    </row>
    <row r="4" spans="1:8" ht="25.5" customHeight="1" x14ac:dyDescent="0.25">
      <c r="A4" s="5" t="s">
        <v>3</v>
      </c>
      <c r="B4" s="6"/>
      <c r="C4" s="6"/>
      <c r="D4" s="6"/>
      <c r="E4" s="6"/>
      <c r="F4" s="6"/>
      <c r="G4" s="7"/>
    </row>
    <row r="5" spans="1:8" ht="29.25" customHeight="1" x14ac:dyDescent="0.25">
      <c r="A5" s="8" t="s">
        <v>4</v>
      </c>
      <c r="B5" s="8" t="s">
        <v>5</v>
      </c>
      <c r="C5" s="8" t="s">
        <v>6</v>
      </c>
      <c r="D5" s="8" t="s">
        <v>7</v>
      </c>
      <c r="E5" s="8" t="s">
        <v>6</v>
      </c>
      <c r="F5" s="9" t="s">
        <v>8</v>
      </c>
      <c r="G5" s="9" t="s">
        <v>9</v>
      </c>
    </row>
    <row r="6" spans="1:8" x14ac:dyDescent="0.25">
      <c r="A6" s="10" t="s">
        <v>10</v>
      </c>
      <c r="B6" s="11">
        <v>2160342</v>
      </c>
      <c r="C6" s="12">
        <f t="shared" ref="C6:C8" si="0">B6/G6</f>
        <v>0.65932812282070852</v>
      </c>
      <c r="D6" s="13">
        <v>1116239</v>
      </c>
      <c r="E6" s="12">
        <f t="shared" ref="E6:E8" si="1">D6/G6</f>
        <v>0.34067187717929148</v>
      </c>
      <c r="F6" s="14">
        <f>+D6/B6</f>
        <v>0.51669550469323844</v>
      </c>
      <c r="G6" s="13">
        <f t="shared" ref="G6:G8" si="2">B6+D6</f>
        <v>3276581</v>
      </c>
    </row>
    <row r="7" spans="1:8" x14ac:dyDescent="0.25">
      <c r="A7" s="10" t="s">
        <v>11</v>
      </c>
      <c r="B7" s="15">
        <v>2168261</v>
      </c>
      <c r="C7" s="12">
        <f t="shared" si="0"/>
        <v>0.6613189040019618</v>
      </c>
      <c r="D7" s="15">
        <v>1110431</v>
      </c>
      <c r="E7" s="12">
        <f t="shared" si="1"/>
        <v>0.33868109599803825</v>
      </c>
      <c r="F7" s="14">
        <f t="shared" ref="F7:F8" si="3">+D7/B7</f>
        <v>0.51212976666554444</v>
      </c>
      <c r="G7" s="13">
        <f t="shared" si="2"/>
        <v>3278692</v>
      </c>
    </row>
    <row r="8" spans="1:8" x14ac:dyDescent="0.25">
      <c r="A8" s="10" t="s">
        <v>12</v>
      </c>
      <c r="B8" s="15">
        <v>2176082</v>
      </c>
      <c r="C8" s="12">
        <f t="shared" si="0"/>
        <v>0.65983908538105185</v>
      </c>
      <c r="D8" s="15">
        <v>1121816</v>
      </c>
      <c r="E8" s="12">
        <f t="shared" si="1"/>
        <v>0.34016091461894821</v>
      </c>
      <c r="F8" s="14">
        <f t="shared" si="3"/>
        <v>0.51552101437353925</v>
      </c>
      <c r="G8" s="13">
        <f t="shared" si="2"/>
        <v>3297898</v>
      </c>
      <c r="H8" s="16"/>
    </row>
    <row r="9" spans="1:8" ht="29.25" customHeight="1" x14ac:dyDescent="0.25">
      <c r="A9" s="17" t="s">
        <v>13</v>
      </c>
      <c r="B9" s="18"/>
      <c r="C9" s="18"/>
      <c r="D9" s="18"/>
      <c r="E9" s="18"/>
      <c r="F9" s="18"/>
      <c r="G9" s="19"/>
      <c r="H9" s="20"/>
    </row>
    <row r="10" spans="1:8" ht="16.5" customHeight="1" x14ac:dyDescent="0.25">
      <c r="A10" s="21"/>
      <c r="B10" s="22"/>
      <c r="C10" s="21"/>
      <c r="D10" s="22"/>
      <c r="E10" s="21"/>
      <c r="F10" s="21"/>
      <c r="G10" s="23"/>
    </row>
    <row r="11" spans="1:8" ht="16.5" customHeight="1" x14ac:dyDescent="0.25">
      <c r="A11" s="21"/>
      <c r="B11" s="22"/>
      <c r="C11" s="21"/>
      <c r="D11" s="22"/>
      <c r="E11" s="21"/>
      <c r="F11" s="21"/>
      <c r="G11" s="23"/>
    </row>
    <row r="12" spans="1:8" ht="16.5" customHeight="1" x14ac:dyDescent="0.25">
      <c r="A12" s="21"/>
      <c r="B12" s="22"/>
      <c r="C12" s="21"/>
      <c r="D12" s="22"/>
      <c r="E12" s="21"/>
      <c r="F12" s="21"/>
      <c r="G12" s="23"/>
    </row>
    <row r="13" spans="1:8" ht="21" x14ac:dyDescent="0.35">
      <c r="A13" s="3" t="s">
        <v>14</v>
      </c>
      <c r="B13" s="3"/>
      <c r="C13" s="3"/>
      <c r="D13" s="3"/>
      <c r="E13" s="3"/>
      <c r="F13" s="3"/>
      <c r="G13" s="3"/>
    </row>
    <row r="14" spans="1:8" ht="15" customHeight="1" x14ac:dyDescent="0.25">
      <c r="A14" s="4" t="s">
        <v>15</v>
      </c>
      <c r="B14" s="4"/>
      <c r="C14" s="4"/>
      <c r="D14" s="4"/>
      <c r="E14" s="4"/>
      <c r="F14" s="4"/>
      <c r="G14" s="4"/>
    </row>
    <row r="15" spans="1:8" ht="23.25" customHeight="1" x14ac:dyDescent="0.25">
      <c r="A15" s="24" t="s">
        <v>16</v>
      </c>
      <c r="B15" s="25"/>
      <c r="C15" s="25"/>
      <c r="D15" s="25"/>
      <c r="E15" s="25"/>
      <c r="F15" s="25"/>
      <c r="G15" s="26"/>
    </row>
    <row r="16" spans="1:8" x14ac:dyDescent="0.25">
      <c r="A16" s="27" t="s">
        <v>17</v>
      </c>
      <c r="B16" s="27" t="s">
        <v>18</v>
      </c>
      <c r="C16" s="28" t="s">
        <v>19</v>
      </c>
      <c r="D16" s="27" t="s">
        <v>20</v>
      </c>
      <c r="E16" s="27"/>
      <c r="F16" s="27"/>
      <c r="G16" s="27"/>
    </row>
    <row r="17" spans="1:9" x14ac:dyDescent="0.25">
      <c r="A17" s="27"/>
      <c r="B17" s="27"/>
      <c r="C17" s="28"/>
      <c r="D17" s="29" t="s">
        <v>21</v>
      </c>
      <c r="E17" s="29" t="s">
        <v>22</v>
      </c>
      <c r="F17" s="29" t="s">
        <v>23</v>
      </c>
      <c r="G17" s="29" t="s">
        <v>24</v>
      </c>
    </row>
    <row r="18" spans="1:9" x14ac:dyDescent="0.25">
      <c r="A18" s="30" t="s">
        <v>25</v>
      </c>
      <c r="B18" s="15">
        <f>+F18+D18</f>
        <v>28579</v>
      </c>
      <c r="C18" s="31">
        <f>B18/B38</f>
        <v>8.6658228968876545E-3</v>
      </c>
      <c r="D18" s="15">
        <v>13966</v>
      </c>
      <c r="E18" s="31">
        <f>D18/B18</f>
        <v>0.48868049966758809</v>
      </c>
      <c r="F18" s="15">
        <v>14613</v>
      </c>
      <c r="G18" s="31">
        <f>F18/B18</f>
        <v>0.51131950033241191</v>
      </c>
    </row>
    <row r="19" spans="1:9" x14ac:dyDescent="0.25">
      <c r="A19" s="30" t="s">
        <v>26</v>
      </c>
      <c r="B19" s="15">
        <f t="shared" ref="B19:B37" si="4">+F19+D19</f>
        <v>71741</v>
      </c>
      <c r="C19" s="31">
        <f>B19/B38</f>
        <v>2.1753553323965752E-2</v>
      </c>
      <c r="D19" s="15">
        <v>34934</v>
      </c>
      <c r="E19" s="31">
        <f t="shared" ref="E19:E36" si="5">D19/B19</f>
        <v>0.48694609776836117</v>
      </c>
      <c r="F19" s="15">
        <v>36807</v>
      </c>
      <c r="G19" s="31">
        <f t="shared" ref="G19:G36" si="6">F19/B19</f>
        <v>0.51305390223163883</v>
      </c>
    </row>
    <row r="20" spans="1:9" x14ac:dyDescent="0.25">
      <c r="A20" s="30" t="s">
        <v>27</v>
      </c>
      <c r="B20" s="15">
        <f t="shared" si="4"/>
        <v>168488</v>
      </c>
      <c r="C20" s="31">
        <f>B20/B38</f>
        <v>5.1089512168053713E-2</v>
      </c>
      <c r="D20" s="15">
        <v>82279</v>
      </c>
      <c r="E20" s="31">
        <f t="shared" si="5"/>
        <v>0.48833744836427517</v>
      </c>
      <c r="F20" s="15">
        <v>86209</v>
      </c>
      <c r="G20" s="31">
        <f t="shared" si="6"/>
        <v>0.51166255163572483</v>
      </c>
    </row>
    <row r="21" spans="1:9" x14ac:dyDescent="0.25">
      <c r="A21" s="30" t="s">
        <v>28</v>
      </c>
      <c r="B21" s="15">
        <f t="shared" si="4"/>
        <v>236183</v>
      </c>
      <c r="C21" s="31">
        <f>B21/B38</f>
        <v>7.1616223424739028E-2</v>
      </c>
      <c r="D21" s="15">
        <v>115495</v>
      </c>
      <c r="E21" s="31">
        <f t="shared" si="5"/>
        <v>0.48900640604954632</v>
      </c>
      <c r="F21" s="15">
        <v>120688</v>
      </c>
      <c r="G21" s="31">
        <f t="shared" si="6"/>
        <v>0.51099359395045363</v>
      </c>
    </row>
    <row r="22" spans="1:9" x14ac:dyDescent="0.25">
      <c r="A22" s="30" t="s">
        <v>29</v>
      </c>
      <c r="B22" s="15">
        <f t="shared" si="4"/>
        <v>228132</v>
      </c>
      <c r="C22" s="31">
        <f>B22/B38</f>
        <v>6.9174971451512454E-2</v>
      </c>
      <c r="D22" s="15">
        <v>117206</v>
      </c>
      <c r="E22" s="31">
        <f t="shared" si="5"/>
        <v>0.51376396121543666</v>
      </c>
      <c r="F22" s="15">
        <v>110926</v>
      </c>
      <c r="G22" s="31">
        <f t="shared" si="6"/>
        <v>0.48623603878456334</v>
      </c>
    </row>
    <row r="23" spans="1:9" x14ac:dyDescent="0.25">
      <c r="A23" s="30" t="s">
        <v>30</v>
      </c>
      <c r="B23" s="15">
        <f t="shared" si="4"/>
        <v>183633</v>
      </c>
      <c r="C23" s="31">
        <f>B23/B38</f>
        <v>5.5681831275557946E-2</v>
      </c>
      <c r="D23" s="15">
        <v>112234</v>
      </c>
      <c r="E23" s="31">
        <f t="shared" si="5"/>
        <v>0.61118644252394727</v>
      </c>
      <c r="F23" s="15">
        <v>71399</v>
      </c>
      <c r="G23" s="31">
        <f t="shared" si="6"/>
        <v>0.38881355747605278</v>
      </c>
    </row>
    <row r="24" spans="1:9" x14ac:dyDescent="0.25">
      <c r="A24" s="30" t="s">
        <v>31</v>
      </c>
      <c r="B24" s="15">
        <f t="shared" si="4"/>
        <v>269884</v>
      </c>
      <c r="C24" s="31">
        <f>B24/B38</f>
        <v>8.1835156818070173E-2</v>
      </c>
      <c r="D24" s="15">
        <v>151099</v>
      </c>
      <c r="E24" s="31">
        <f t="shared" si="5"/>
        <v>0.55986646114627026</v>
      </c>
      <c r="F24" s="15">
        <v>118785</v>
      </c>
      <c r="G24" s="31">
        <f t="shared" si="6"/>
        <v>0.44013353885372974</v>
      </c>
    </row>
    <row r="25" spans="1:9" x14ac:dyDescent="0.25">
      <c r="A25" s="30" t="s">
        <v>32</v>
      </c>
      <c r="B25" s="15">
        <f t="shared" si="4"/>
        <v>247407</v>
      </c>
      <c r="C25" s="31">
        <f>B25/B38</f>
        <v>7.5019603395860029E-2</v>
      </c>
      <c r="D25" s="15">
        <v>134754</v>
      </c>
      <c r="E25" s="31">
        <f t="shared" si="5"/>
        <v>0.54466526816136973</v>
      </c>
      <c r="F25" s="15">
        <v>112653</v>
      </c>
      <c r="G25" s="31">
        <f t="shared" si="6"/>
        <v>0.45533473183863027</v>
      </c>
    </row>
    <row r="26" spans="1:9" x14ac:dyDescent="0.25">
      <c r="A26" s="30" t="s">
        <v>33</v>
      </c>
      <c r="B26" s="15">
        <f t="shared" si="4"/>
        <v>258460</v>
      </c>
      <c r="C26" s="31">
        <f>B26/B38</f>
        <v>7.8371132157513665E-2</v>
      </c>
      <c r="D26" s="15">
        <v>139219</v>
      </c>
      <c r="E26" s="31">
        <f t="shared" si="5"/>
        <v>0.53864814671515904</v>
      </c>
      <c r="F26" s="15">
        <v>119241</v>
      </c>
      <c r="G26" s="31">
        <f t="shared" si="6"/>
        <v>0.46135185328484096</v>
      </c>
      <c r="H26" s="32"/>
      <c r="I26" s="33"/>
    </row>
    <row r="27" spans="1:9" x14ac:dyDescent="0.25">
      <c r="A27" s="30" t="s">
        <v>34</v>
      </c>
      <c r="B27" s="15">
        <f t="shared" si="4"/>
        <v>261414</v>
      </c>
      <c r="C27" s="31">
        <f>B27/B38</f>
        <v>7.9266854220476191E-2</v>
      </c>
      <c r="D27" s="15">
        <v>139623</v>
      </c>
      <c r="E27" s="31">
        <f t="shared" si="5"/>
        <v>0.5341068190686038</v>
      </c>
      <c r="F27" s="15">
        <v>121791</v>
      </c>
      <c r="G27" s="31">
        <f t="shared" si="6"/>
        <v>0.4658931809313962</v>
      </c>
    </row>
    <row r="28" spans="1:9" x14ac:dyDescent="0.25">
      <c r="A28" s="30" t="s">
        <v>35</v>
      </c>
      <c r="B28" s="15">
        <f t="shared" si="4"/>
        <v>258320</v>
      </c>
      <c r="C28" s="31">
        <f>B28/B38</f>
        <v>7.832868087490881E-2</v>
      </c>
      <c r="D28" s="15">
        <v>135789</v>
      </c>
      <c r="E28" s="31">
        <f t="shared" si="5"/>
        <v>0.52566196965004641</v>
      </c>
      <c r="F28" s="15">
        <v>122531</v>
      </c>
      <c r="G28" s="31">
        <f t="shared" si="6"/>
        <v>0.47433803034995353</v>
      </c>
    </row>
    <row r="29" spans="1:9" x14ac:dyDescent="0.25">
      <c r="A29" s="30" t="s">
        <v>36</v>
      </c>
      <c r="B29" s="15">
        <f t="shared" si="4"/>
        <v>239374</v>
      </c>
      <c r="C29" s="31">
        <f>B29/B38</f>
        <v>7.2583809444682637E-2</v>
      </c>
      <c r="D29" s="15">
        <v>125136</v>
      </c>
      <c r="E29" s="31">
        <f t="shared" si="5"/>
        <v>0.52276354157093086</v>
      </c>
      <c r="F29" s="15">
        <v>114238</v>
      </c>
      <c r="G29" s="31">
        <f t="shared" si="6"/>
        <v>0.47723645842906914</v>
      </c>
    </row>
    <row r="30" spans="1:9" x14ac:dyDescent="0.25">
      <c r="A30" s="30" t="s">
        <v>37</v>
      </c>
      <c r="B30" s="15">
        <f t="shared" si="4"/>
        <v>196989</v>
      </c>
      <c r="C30" s="31">
        <f>B30/B38</f>
        <v>5.9731683636061517E-2</v>
      </c>
      <c r="D30" s="15">
        <v>103304</v>
      </c>
      <c r="E30" s="31">
        <f t="shared" si="5"/>
        <v>0.52441506886171307</v>
      </c>
      <c r="F30" s="15">
        <v>93685</v>
      </c>
      <c r="G30" s="31">
        <f t="shared" si="6"/>
        <v>0.47558493113828693</v>
      </c>
    </row>
    <row r="31" spans="1:9" x14ac:dyDescent="0.25">
      <c r="A31" s="30" t="s">
        <v>38</v>
      </c>
      <c r="B31" s="15">
        <f t="shared" si="4"/>
        <v>172633</v>
      </c>
      <c r="C31" s="31">
        <f>B31/B38</f>
        <v>5.234637335660472E-2</v>
      </c>
      <c r="D31" s="15">
        <v>91255</v>
      </c>
      <c r="E31" s="31">
        <f t="shared" si="5"/>
        <v>0.52860692915027829</v>
      </c>
      <c r="F31" s="15">
        <v>81378</v>
      </c>
      <c r="G31" s="31">
        <f t="shared" si="6"/>
        <v>0.47139307084972165</v>
      </c>
    </row>
    <row r="32" spans="1:9" x14ac:dyDescent="0.25">
      <c r="A32" s="30" t="s">
        <v>39</v>
      </c>
      <c r="B32" s="15">
        <f t="shared" si="4"/>
        <v>144233</v>
      </c>
      <c r="C32" s="31">
        <f>B32/B38</f>
        <v>4.3734827456761854E-2</v>
      </c>
      <c r="D32" s="15">
        <v>76850</v>
      </c>
      <c r="E32" s="31">
        <f t="shared" si="5"/>
        <v>0.53281842574168181</v>
      </c>
      <c r="F32" s="15">
        <v>67383</v>
      </c>
      <c r="G32" s="31">
        <f t="shared" si="6"/>
        <v>0.46718157425831813</v>
      </c>
    </row>
    <row r="33" spans="1:12" x14ac:dyDescent="0.25">
      <c r="A33" s="30" t="s">
        <v>40</v>
      </c>
      <c r="B33" s="15">
        <f t="shared" si="4"/>
        <v>109746</v>
      </c>
      <c r="C33" s="31">
        <f>B33/B38</f>
        <v>3.3277560433949138E-2</v>
      </c>
      <c r="D33" s="15">
        <v>57778</v>
      </c>
      <c r="E33" s="31">
        <f t="shared" si="5"/>
        <v>0.52647021303737718</v>
      </c>
      <c r="F33" s="15">
        <v>51968</v>
      </c>
      <c r="G33" s="31">
        <f t="shared" si="6"/>
        <v>0.47352978696262277</v>
      </c>
    </row>
    <row r="34" spans="1:12" x14ac:dyDescent="0.25">
      <c r="A34" s="30" t="s">
        <v>41</v>
      </c>
      <c r="B34" s="15">
        <f t="shared" si="4"/>
        <v>84655</v>
      </c>
      <c r="C34" s="31">
        <f>B34/B38</f>
        <v>2.5669380920816835E-2</v>
      </c>
      <c r="D34" s="15">
        <v>45552</v>
      </c>
      <c r="E34" s="31">
        <f t="shared" si="5"/>
        <v>0.53808989427677045</v>
      </c>
      <c r="F34" s="15">
        <v>39103</v>
      </c>
      <c r="G34" s="31">
        <f t="shared" si="6"/>
        <v>0.4619101057232296</v>
      </c>
    </row>
    <row r="35" spans="1:12" x14ac:dyDescent="0.25">
      <c r="A35" s="30" t="s">
        <v>42</v>
      </c>
      <c r="B35" s="15">
        <f t="shared" si="4"/>
        <v>62213</v>
      </c>
      <c r="C35" s="31">
        <f>B35/B38</f>
        <v>1.8864440319257905E-2</v>
      </c>
      <c r="D35" s="15">
        <v>35226</v>
      </c>
      <c r="E35" s="31">
        <f t="shared" si="5"/>
        <v>0.56621606416665327</v>
      </c>
      <c r="F35" s="15">
        <v>26987</v>
      </c>
      <c r="G35" s="31">
        <f t="shared" si="6"/>
        <v>0.43378393583334673</v>
      </c>
    </row>
    <row r="36" spans="1:12" x14ac:dyDescent="0.25">
      <c r="A36" s="30" t="s">
        <v>43</v>
      </c>
      <c r="B36" s="15">
        <f t="shared" si="4"/>
        <v>75762</v>
      </c>
      <c r="C36" s="31">
        <f>B36/B38</f>
        <v>2.2972814805066744E-2</v>
      </c>
      <c r="D36" s="15">
        <v>40944</v>
      </c>
      <c r="E36" s="31">
        <f t="shared" si="5"/>
        <v>0.54042923893244632</v>
      </c>
      <c r="F36" s="15">
        <v>34818</v>
      </c>
      <c r="G36" s="31">
        <f t="shared" si="6"/>
        <v>0.45957076106755368</v>
      </c>
    </row>
    <row r="37" spans="1:12" ht="19.5" customHeight="1" x14ac:dyDescent="0.25">
      <c r="A37" s="34" t="s">
        <v>44</v>
      </c>
      <c r="B37" s="15">
        <f t="shared" si="4"/>
        <v>52</v>
      </c>
      <c r="C37" s="31">
        <f>B37/B38</f>
        <v>1.5767619253233422E-5</v>
      </c>
      <c r="D37" s="15">
        <v>22</v>
      </c>
      <c r="E37" s="31">
        <f>D37/B37</f>
        <v>0.42307692307692307</v>
      </c>
      <c r="F37" s="15">
        <v>30</v>
      </c>
      <c r="G37" s="31">
        <f>F37/B37</f>
        <v>0.57692307692307687</v>
      </c>
    </row>
    <row r="38" spans="1:12" ht="19.5" customHeight="1" x14ac:dyDescent="0.25">
      <c r="A38" s="35" t="s">
        <v>45</v>
      </c>
      <c r="B38" s="36">
        <f>SUM(B18:B37)</f>
        <v>3297898</v>
      </c>
      <c r="C38" s="37">
        <f>SUM(C18:C36)</f>
        <v>0.99998423238074685</v>
      </c>
      <c r="D38" s="36">
        <f>SUM(D18:D37)</f>
        <v>1752665</v>
      </c>
      <c r="E38" s="38">
        <f>D38/B38</f>
        <v>0.53144912304746839</v>
      </c>
      <c r="F38" s="36">
        <f>SUM(F18:F37)</f>
        <v>1545233</v>
      </c>
      <c r="G38" s="38">
        <f>F38/B38</f>
        <v>0.46855087695253156</v>
      </c>
    </row>
    <row r="39" spans="1:12" ht="18" customHeight="1" x14ac:dyDescent="0.25">
      <c r="A39" s="17" t="s">
        <v>13</v>
      </c>
      <c r="B39" s="18"/>
      <c r="C39" s="18"/>
      <c r="D39" s="18"/>
      <c r="E39" s="18"/>
      <c r="F39" s="18"/>
      <c r="G39" s="19"/>
    </row>
    <row r="40" spans="1:12" ht="18" customHeight="1" x14ac:dyDescent="0.25">
      <c r="A40" s="39"/>
      <c r="B40" s="39"/>
      <c r="C40" s="39"/>
      <c r="D40" s="39"/>
      <c r="E40" s="39"/>
      <c r="F40" s="39"/>
      <c r="G40" s="39"/>
    </row>
    <row r="41" spans="1:12" ht="18" customHeight="1" x14ac:dyDescent="0.25">
      <c r="A41" s="39"/>
      <c r="B41" s="39"/>
      <c r="C41" s="39"/>
      <c r="D41" s="39"/>
      <c r="E41" s="39"/>
      <c r="F41" s="39"/>
      <c r="G41" s="39"/>
    </row>
    <row r="42" spans="1:12" x14ac:dyDescent="0.25">
      <c r="A42" s="39"/>
      <c r="B42" s="39"/>
      <c r="C42" s="39"/>
      <c r="D42" s="39"/>
      <c r="E42" s="39"/>
      <c r="F42" s="39"/>
      <c r="G42" s="39"/>
    </row>
    <row r="43" spans="1:12" ht="16.5" customHeight="1" x14ac:dyDescent="0.35">
      <c r="A43" s="3" t="s">
        <v>46</v>
      </c>
      <c r="B43" s="3"/>
      <c r="C43" s="3"/>
      <c r="D43" s="3"/>
      <c r="E43" s="3"/>
      <c r="F43" s="3"/>
      <c r="G43" s="3"/>
    </row>
    <row r="44" spans="1:12" s="41" customFormat="1" ht="28.5" customHeight="1" x14ac:dyDescent="0.2">
      <c r="A44" s="4" t="s">
        <v>47</v>
      </c>
      <c r="B44" s="4"/>
      <c r="C44" s="4"/>
      <c r="D44" s="4"/>
      <c r="E44" s="4"/>
      <c r="F44" s="4"/>
      <c r="G44" s="4"/>
      <c r="H44" s="40"/>
      <c r="I44" s="40"/>
      <c r="J44" s="40"/>
      <c r="K44" s="40"/>
      <c r="L44" s="40"/>
    </row>
    <row r="45" spans="1:12" s="41" customFormat="1" ht="29.25" customHeight="1" x14ac:dyDescent="0.2">
      <c r="A45" s="42" t="s">
        <v>48</v>
      </c>
      <c r="B45" s="43"/>
      <c r="C45" s="43"/>
      <c r="D45" s="43"/>
      <c r="E45" s="43"/>
      <c r="F45" s="43"/>
      <c r="G45" s="44"/>
      <c r="H45" s="40"/>
      <c r="I45" s="40"/>
      <c r="J45" s="40"/>
      <c r="K45" s="40"/>
      <c r="L45" s="40"/>
    </row>
    <row r="46" spans="1:12" s="41" customFormat="1" ht="27.75" customHeight="1" x14ac:dyDescent="0.2">
      <c r="A46" s="45" t="s">
        <v>49</v>
      </c>
      <c r="B46" s="45" t="s">
        <v>50</v>
      </c>
      <c r="C46" s="45"/>
      <c r="D46" s="45"/>
      <c r="E46" s="45"/>
      <c r="F46" s="45"/>
      <c r="G46" s="46" t="s">
        <v>45</v>
      </c>
      <c r="H46" s="40"/>
      <c r="I46" s="40"/>
      <c r="J46" s="40"/>
      <c r="K46" s="40"/>
      <c r="L46" s="40"/>
    </row>
    <row r="47" spans="1:12" s="41" customFormat="1" ht="25.5" x14ac:dyDescent="0.2">
      <c r="A47" s="45"/>
      <c r="B47" s="8" t="s">
        <v>5</v>
      </c>
      <c r="C47" s="8" t="s">
        <v>6</v>
      </c>
      <c r="D47" s="8" t="s">
        <v>7</v>
      </c>
      <c r="E47" s="8" t="s">
        <v>6</v>
      </c>
      <c r="F47" s="9" t="s">
        <v>51</v>
      </c>
      <c r="G47" s="47"/>
      <c r="H47" s="48"/>
      <c r="I47" s="49"/>
      <c r="J47" s="48"/>
      <c r="K47" s="40"/>
      <c r="L47" s="40"/>
    </row>
    <row r="48" spans="1:12" s="41" customFormat="1" ht="12.95" customHeight="1" x14ac:dyDescent="0.2">
      <c r="A48" s="50" t="s">
        <v>52</v>
      </c>
      <c r="B48" s="13"/>
      <c r="C48" s="13"/>
      <c r="D48" s="13"/>
      <c r="E48" s="13"/>
      <c r="F48" s="13"/>
      <c r="G48" s="13">
        <f>+B48+D48</f>
        <v>0</v>
      </c>
      <c r="H48" s="51"/>
      <c r="I48" s="52"/>
      <c r="J48" s="48"/>
      <c r="K48" s="40"/>
      <c r="L48" s="40"/>
    </row>
    <row r="49" spans="1:12" s="41" customFormat="1" ht="12.95" customHeight="1" x14ac:dyDescent="0.2">
      <c r="A49" s="53" t="s">
        <v>53</v>
      </c>
      <c r="B49" s="54">
        <v>807902</v>
      </c>
      <c r="C49" s="55">
        <f>B49/G49</f>
        <v>0.66646318375414426</v>
      </c>
      <c r="D49" s="54">
        <v>404321</v>
      </c>
      <c r="E49" s="56">
        <f>D49/G49</f>
        <v>0.33353681624585574</v>
      </c>
      <c r="F49" s="57">
        <f>+D49/B49</f>
        <v>0.50045797633871436</v>
      </c>
      <c r="G49" s="54">
        <f>G50+G51+G52</f>
        <v>1212223</v>
      </c>
      <c r="H49" s="51"/>
      <c r="I49" s="49"/>
      <c r="J49" s="48"/>
      <c r="K49" s="40"/>
      <c r="L49" s="40"/>
    </row>
    <row r="50" spans="1:12" s="41" customFormat="1" ht="12.95" customHeight="1" x14ac:dyDescent="0.2">
      <c r="A50" s="50" t="s">
        <v>54</v>
      </c>
      <c r="B50" s="13">
        <v>268763</v>
      </c>
      <c r="C50" s="58">
        <f t="shared" ref="C50:C90" si="7">B50/G50</f>
        <v>0.7418776947835064</v>
      </c>
      <c r="D50" s="13">
        <v>93511</v>
      </c>
      <c r="E50" s="12">
        <f t="shared" ref="E50:E90" si="8">D50/G50</f>
        <v>0.2581223052164936</v>
      </c>
      <c r="F50" s="59">
        <f t="shared" ref="F50:F90" si="9">+D50/B50</f>
        <v>0.34793107682233043</v>
      </c>
      <c r="G50" s="13">
        <f>B50+D50</f>
        <v>362274</v>
      </c>
      <c r="H50" s="51"/>
      <c r="I50" s="60"/>
      <c r="J50" s="48"/>
      <c r="K50" s="40"/>
      <c r="L50" s="40"/>
    </row>
    <row r="51" spans="1:12" s="63" customFormat="1" ht="12.95" customHeight="1" x14ac:dyDescent="0.2">
      <c r="A51" s="50" t="s">
        <v>55</v>
      </c>
      <c r="B51" s="13">
        <v>63978</v>
      </c>
      <c r="C51" s="58">
        <f t="shared" si="7"/>
        <v>0.57070729596888581</v>
      </c>
      <c r="D51" s="13">
        <v>48125</v>
      </c>
      <c r="E51" s="12">
        <f t="shared" si="8"/>
        <v>0.42929270403111425</v>
      </c>
      <c r="F51" s="59">
        <f t="shared" si="9"/>
        <v>0.75221169777110886</v>
      </c>
      <c r="G51" s="13">
        <f t="shared" ref="G51:G52" si="10">B51+D51</f>
        <v>112103</v>
      </c>
      <c r="H51" s="61"/>
      <c r="I51" s="52"/>
      <c r="J51" s="48"/>
      <c r="K51" s="62"/>
      <c r="L51" s="62"/>
    </row>
    <row r="52" spans="1:12" s="41" customFormat="1" ht="12.95" customHeight="1" x14ac:dyDescent="0.2">
      <c r="A52" s="64" t="s">
        <v>56</v>
      </c>
      <c r="B52" s="13">
        <v>475161</v>
      </c>
      <c r="C52" s="65">
        <f t="shared" si="7"/>
        <v>0.64398397497580795</v>
      </c>
      <c r="D52" s="13">
        <v>262685</v>
      </c>
      <c r="E52" s="66">
        <f t="shared" si="8"/>
        <v>0.35601602502419205</v>
      </c>
      <c r="F52" s="59">
        <f t="shared" si="9"/>
        <v>0.5528336711135805</v>
      </c>
      <c r="G52" s="13">
        <f t="shared" si="10"/>
        <v>737846</v>
      </c>
      <c r="H52" s="51"/>
      <c r="I52" s="52"/>
      <c r="J52" s="48"/>
      <c r="K52" s="40"/>
      <c r="L52" s="40"/>
    </row>
    <row r="53" spans="1:12" s="41" customFormat="1" ht="12.95" customHeight="1" x14ac:dyDescent="0.2">
      <c r="A53" s="67" t="s">
        <v>57</v>
      </c>
      <c r="B53" s="54">
        <v>210173</v>
      </c>
      <c r="C53" s="68">
        <f t="shared" si="7"/>
        <v>0.62318720256185967</v>
      </c>
      <c r="D53" s="54">
        <v>127082</v>
      </c>
      <c r="E53" s="69">
        <f t="shared" si="8"/>
        <v>0.37681279743814028</v>
      </c>
      <c r="F53" s="57">
        <f t="shared" si="9"/>
        <v>0.60465426101354602</v>
      </c>
      <c r="G53" s="54">
        <f>G54+G55+G56</f>
        <v>337255</v>
      </c>
      <c r="H53" s="51"/>
      <c r="I53" s="49"/>
      <c r="J53" s="48"/>
      <c r="K53" s="40"/>
      <c r="L53" s="40"/>
    </row>
    <row r="54" spans="1:12" s="41" customFormat="1" ht="12.95" customHeight="1" x14ac:dyDescent="0.2">
      <c r="A54" s="70" t="s">
        <v>58</v>
      </c>
      <c r="B54" s="13">
        <v>46030</v>
      </c>
      <c r="C54" s="71">
        <f t="shared" si="7"/>
        <v>0.62335798055307279</v>
      </c>
      <c r="D54" s="13">
        <v>27812</v>
      </c>
      <c r="E54" s="72">
        <f t="shared" si="8"/>
        <v>0.37664201944692721</v>
      </c>
      <c r="F54" s="59">
        <f t="shared" si="9"/>
        <v>0.60421464262437541</v>
      </c>
      <c r="G54" s="13">
        <f>B54+D54</f>
        <v>73842</v>
      </c>
      <c r="H54" s="51"/>
      <c r="I54" s="60"/>
      <c r="J54" s="48"/>
      <c r="K54" s="40"/>
      <c r="L54" s="40"/>
    </row>
    <row r="55" spans="1:12" s="63" customFormat="1" ht="12.95" customHeight="1" x14ac:dyDescent="0.2">
      <c r="A55" s="50" t="s">
        <v>59</v>
      </c>
      <c r="B55" s="13">
        <v>144428</v>
      </c>
      <c r="C55" s="58">
        <f t="shared" si="7"/>
        <v>0.63199534409500846</v>
      </c>
      <c r="D55" s="13">
        <v>84099</v>
      </c>
      <c r="E55" s="12">
        <f t="shared" si="8"/>
        <v>0.36800465590499154</v>
      </c>
      <c r="F55" s="59">
        <f t="shared" si="9"/>
        <v>0.58229013764643978</v>
      </c>
      <c r="G55" s="13">
        <f t="shared" ref="G55:G89" si="11">B55+D55</f>
        <v>228527</v>
      </c>
      <c r="H55" s="61"/>
      <c r="I55" s="52"/>
      <c r="J55" s="48"/>
      <c r="K55" s="62"/>
      <c r="L55" s="62"/>
    </row>
    <row r="56" spans="1:12" s="41" customFormat="1" ht="12.95" customHeight="1" x14ac:dyDescent="0.2">
      <c r="A56" s="50" t="s">
        <v>60</v>
      </c>
      <c r="B56" s="13">
        <v>19715</v>
      </c>
      <c r="C56" s="58">
        <f t="shared" si="7"/>
        <v>0.56512641174109957</v>
      </c>
      <c r="D56" s="13">
        <v>15171</v>
      </c>
      <c r="E56" s="12">
        <f t="shared" si="8"/>
        <v>0.43487358825890043</v>
      </c>
      <c r="F56" s="59">
        <f t="shared" si="9"/>
        <v>0.76951559726096885</v>
      </c>
      <c r="G56" s="13">
        <f t="shared" si="11"/>
        <v>34886</v>
      </c>
      <c r="H56" s="51"/>
      <c r="I56" s="40"/>
      <c r="J56" s="52"/>
      <c r="K56" s="40"/>
      <c r="L56" s="40"/>
    </row>
    <row r="57" spans="1:12" s="41" customFormat="1" ht="12.95" customHeight="1" x14ac:dyDescent="0.2">
      <c r="A57" s="67" t="s">
        <v>61</v>
      </c>
      <c r="B57" s="54">
        <v>296443</v>
      </c>
      <c r="C57" s="68">
        <f t="shared" si="7"/>
        <v>0.73362089872847591</v>
      </c>
      <c r="D57" s="54">
        <v>107639</v>
      </c>
      <c r="E57" s="69">
        <f t="shared" si="8"/>
        <v>0.26637910127152409</v>
      </c>
      <c r="F57" s="57">
        <f t="shared" si="9"/>
        <v>0.36310184419939079</v>
      </c>
      <c r="G57" s="54">
        <f>G58+G59+G60</f>
        <v>404082</v>
      </c>
      <c r="H57" s="40"/>
      <c r="I57" s="52"/>
      <c r="J57" s="40"/>
      <c r="K57" s="40"/>
      <c r="L57" s="40"/>
    </row>
    <row r="58" spans="1:12" s="41" customFormat="1" ht="12.95" customHeight="1" x14ac:dyDescent="0.2">
      <c r="A58" s="50" t="s">
        <v>62</v>
      </c>
      <c r="B58" s="13">
        <v>45661</v>
      </c>
      <c r="C58" s="58">
        <f t="shared" si="7"/>
        <v>0.68784176671738251</v>
      </c>
      <c r="D58" s="13">
        <v>20722</v>
      </c>
      <c r="E58" s="12">
        <f t="shared" si="8"/>
        <v>0.31215823328261755</v>
      </c>
      <c r="F58" s="59">
        <f t="shared" si="9"/>
        <v>0.45382273712796478</v>
      </c>
      <c r="G58" s="13">
        <f t="shared" si="11"/>
        <v>66383</v>
      </c>
      <c r="H58" s="40"/>
      <c r="I58" s="40"/>
      <c r="J58" s="40"/>
      <c r="K58" s="40"/>
      <c r="L58" s="40"/>
    </row>
    <row r="59" spans="1:12" s="63" customFormat="1" ht="12.95" customHeight="1" x14ac:dyDescent="0.2">
      <c r="A59" s="50" t="s">
        <v>63</v>
      </c>
      <c r="B59" s="13">
        <v>67609</v>
      </c>
      <c r="C59" s="58">
        <f t="shared" si="7"/>
        <v>0.70879374331662925</v>
      </c>
      <c r="D59" s="13">
        <v>27777</v>
      </c>
      <c r="E59" s="12">
        <f t="shared" si="8"/>
        <v>0.29120625668337075</v>
      </c>
      <c r="F59" s="59">
        <f t="shared" si="9"/>
        <v>0.41084766820985374</v>
      </c>
      <c r="G59" s="13">
        <f t="shared" si="11"/>
        <v>95386</v>
      </c>
      <c r="H59" s="62"/>
      <c r="I59" s="62"/>
      <c r="J59" s="62"/>
      <c r="K59" s="62"/>
      <c r="L59" s="62"/>
    </row>
    <row r="60" spans="1:12" s="41" customFormat="1" ht="12.95" customHeight="1" x14ac:dyDescent="0.2">
      <c r="A60" s="73" t="s">
        <v>64</v>
      </c>
      <c r="B60" s="13">
        <v>183173</v>
      </c>
      <c r="C60" s="58">
        <f t="shared" si="7"/>
        <v>0.7559355049048132</v>
      </c>
      <c r="D60" s="13">
        <v>59140</v>
      </c>
      <c r="E60" s="12">
        <f t="shared" si="8"/>
        <v>0.2440644950951868</v>
      </c>
      <c r="F60" s="59">
        <f t="shared" si="9"/>
        <v>0.32286417758075697</v>
      </c>
      <c r="G60" s="13">
        <f t="shared" si="11"/>
        <v>242313</v>
      </c>
      <c r="H60" s="40"/>
      <c r="I60" s="40"/>
      <c r="J60" s="40"/>
      <c r="K60" s="40"/>
      <c r="L60" s="40"/>
    </row>
    <row r="61" spans="1:12" s="41" customFormat="1" ht="12.95" customHeight="1" x14ac:dyDescent="0.2">
      <c r="A61" s="67" t="s">
        <v>65</v>
      </c>
      <c r="B61" s="54">
        <v>182781</v>
      </c>
      <c r="C61" s="68">
        <f t="shared" si="7"/>
        <v>0.64009259194408064</v>
      </c>
      <c r="D61" s="54">
        <v>102773</v>
      </c>
      <c r="E61" s="69">
        <f t="shared" si="8"/>
        <v>0.35990740805591936</v>
      </c>
      <c r="F61" s="57">
        <f t="shared" si="9"/>
        <v>0.56227397814871349</v>
      </c>
      <c r="G61" s="54">
        <f>G62+G63+G64+G65</f>
        <v>285554</v>
      </c>
      <c r="H61" s="40"/>
      <c r="I61" s="40"/>
      <c r="J61" s="40"/>
      <c r="K61" s="40"/>
      <c r="L61" s="40"/>
    </row>
    <row r="62" spans="1:12" s="41" customFormat="1" ht="12.95" customHeight="1" x14ac:dyDescent="0.2">
      <c r="A62" s="50" t="s">
        <v>66</v>
      </c>
      <c r="B62" s="13">
        <v>94741</v>
      </c>
      <c r="C62" s="58">
        <f t="shared" si="7"/>
        <v>0.64709819751518005</v>
      </c>
      <c r="D62" s="13">
        <v>51668</v>
      </c>
      <c r="E62" s="12">
        <f t="shared" si="8"/>
        <v>0.35290180248481995</v>
      </c>
      <c r="F62" s="59">
        <f t="shared" si="9"/>
        <v>0.54536050917765277</v>
      </c>
      <c r="G62" s="13">
        <f t="shared" si="11"/>
        <v>146409</v>
      </c>
    </row>
    <row r="63" spans="1:12" s="41" customFormat="1" ht="12.95" customHeight="1" x14ac:dyDescent="0.2">
      <c r="A63" s="50" t="s">
        <v>67</v>
      </c>
      <c r="B63" s="13">
        <v>25697</v>
      </c>
      <c r="C63" s="58">
        <f t="shared" si="7"/>
        <v>0.63735800386923958</v>
      </c>
      <c r="D63" s="13">
        <v>14621</v>
      </c>
      <c r="E63" s="12">
        <f t="shared" si="8"/>
        <v>0.36264199613076048</v>
      </c>
      <c r="F63" s="59">
        <f t="shared" si="9"/>
        <v>0.56897692337626959</v>
      </c>
      <c r="G63" s="13">
        <f t="shared" si="11"/>
        <v>40318</v>
      </c>
    </row>
    <row r="64" spans="1:12" s="63" customFormat="1" ht="12.95" customHeight="1" x14ac:dyDescent="0.2">
      <c r="A64" s="73" t="s">
        <v>68</v>
      </c>
      <c r="B64" s="13">
        <v>37601</v>
      </c>
      <c r="C64" s="58">
        <f t="shared" si="7"/>
        <v>0.63427347255490707</v>
      </c>
      <c r="D64" s="13">
        <v>21681</v>
      </c>
      <c r="E64" s="12">
        <f t="shared" si="8"/>
        <v>0.36572652744509293</v>
      </c>
      <c r="F64" s="59">
        <f t="shared" si="9"/>
        <v>0.57660700513284224</v>
      </c>
      <c r="G64" s="13">
        <f t="shared" si="11"/>
        <v>59282</v>
      </c>
    </row>
    <row r="65" spans="1:12" s="41" customFormat="1" ht="12.95" customHeight="1" x14ac:dyDescent="0.2">
      <c r="A65" s="50" t="s">
        <v>69</v>
      </c>
      <c r="B65" s="13">
        <v>24742</v>
      </c>
      <c r="C65" s="58">
        <f t="shared" si="7"/>
        <v>0.62566696168921487</v>
      </c>
      <c r="D65" s="13">
        <v>14803</v>
      </c>
      <c r="E65" s="12">
        <f t="shared" si="8"/>
        <v>0.37433303831078518</v>
      </c>
      <c r="F65" s="59">
        <f t="shared" si="9"/>
        <v>0.59829439818931374</v>
      </c>
      <c r="G65" s="13">
        <f t="shared" si="11"/>
        <v>39545</v>
      </c>
    </row>
    <row r="66" spans="1:12" s="41" customFormat="1" ht="12.95" customHeight="1" x14ac:dyDescent="0.2">
      <c r="A66" s="67" t="s">
        <v>70</v>
      </c>
      <c r="B66" s="54">
        <v>92594</v>
      </c>
      <c r="C66" s="68">
        <f t="shared" si="7"/>
        <v>0.58056668484973883</v>
      </c>
      <c r="D66" s="54">
        <v>66895</v>
      </c>
      <c r="E66" s="69">
        <f t="shared" si="8"/>
        <v>0.41943331515026117</v>
      </c>
      <c r="F66" s="57">
        <f t="shared" si="9"/>
        <v>0.72245501868371598</v>
      </c>
      <c r="G66" s="54">
        <f>G67+G68+G69+G70</f>
        <v>159489</v>
      </c>
    </row>
    <row r="67" spans="1:12" s="41" customFormat="1" ht="12.95" customHeight="1" x14ac:dyDescent="0.2">
      <c r="A67" s="50" t="s">
        <v>71</v>
      </c>
      <c r="B67" s="13">
        <v>25163</v>
      </c>
      <c r="C67" s="58">
        <f t="shared" si="7"/>
        <v>0.56563862788292951</v>
      </c>
      <c r="D67" s="13">
        <v>19323</v>
      </c>
      <c r="E67" s="12">
        <f>D67/G67</f>
        <v>0.43436137211707054</v>
      </c>
      <c r="F67" s="59">
        <f t="shared" si="9"/>
        <v>0.76791320589754797</v>
      </c>
      <c r="G67" s="13">
        <f>B67+D67</f>
        <v>44486</v>
      </c>
    </row>
    <row r="68" spans="1:12" s="41" customFormat="1" ht="12.95" customHeight="1" x14ac:dyDescent="0.2">
      <c r="A68" s="50" t="s">
        <v>72</v>
      </c>
      <c r="B68" s="13">
        <v>53070</v>
      </c>
      <c r="C68" s="58">
        <f t="shared" si="7"/>
        <v>0.58905797342745825</v>
      </c>
      <c r="D68" s="13">
        <v>37023</v>
      </c>
      <c r="E68" s="12">
        <f>D68/G68</f>
        <v>0.4109420265725417</v>
      </c>
      <c r="F68" s="59">
        <f t="shared" si="9"/>
        <v>0.69762577727529673</v>
      </c>
      <c r="G68" s="13">
        <f>B68+D68</f>
        <v>90093</v>
      </c>
    </row>
    <row r="69" spans="1:12" s="41" customFormat="1" ht="12.95" customHeight="1" x14ac:dyDescent="0.2">
      <c r="A69" s="50" t="s">
        <v>73</v>
      </c>
      <c r="B69" s="13">
        <v>9492</v>
      </c>
      <c r="C69" s="58">
        <f t="shared" si="7"/>
        <v>0.58433883279980303</v>
      </c>
      <c r="D69" s="13">
        <v>6752</v>
      </c>
      <c r="E69" s="12">
        <f>D69/G69</f>
        <v>0.41566116720019697</v>
      </c>
      <c r="F69" s="59">
        <f t="shared" si="9"/>
        <v>0.71133586177833963</v>
      </c>
      <c r="G69" s="13">
        <f>B69+D69</f>
        <v>16244</v>
      </c>
      <c r="L69" s="63"/>
    </row>
    <row r="70" spans="1:12" s="41" customFormat="1" ht="12.95" customHeight="1" x14ac:dyDescent="0.2">
      <c r="A70" s="50" t="s">
        <v>74</v>
      </c>
      <c r="B70" s="13">
        <v>4869</v>
      </c>
      <c r="C70" s="58">
        <f t="shared" si="7"/>
        <v>0.56185091160858525</v>
      </c>
      <c r="D70" s="13">
        <v>3797</v>
      </c>
      <c r="E70" s="12">
        <f>D70/G70</f>
        <v>0.4381490883914147</v>
      </c>
      <c r="F70" s="59">
        <f t="shared" si="9"/>
        <v>0.77983158759498872</v>
      </c>
      <c r="G70" s="13">
        <f>B70+D70</f>
        <v>8666</v>
      </c>
    </row>
    <row r="71" spans="1:12" s="41" customFormat="1" ht="12.95" customHeight="1" x14ac:dyDescent="0.2">
      <c r="A71" s="67" t="s">
        <v>75</v>
      </c>
      <c r="B71" s="54">
        <v>181681</v>
      </c>
      <c r="C71" s="68">
        <f t="shared" si="7"/>
        <v>0.71153974190768987</v>
      </c>
      <c r="D71" s="54">
        <v>73654</v>
      </c>
      <c r="E71" s="69">
        <f t="shared" si="8"/>
        <v>0.28846025809231013</v>
      </c>
      <c r="F71" s="57">
        <f t="shared" si="9"/>
        <v>0.40540287647029682</v>
      </c>
      <c r="G71" s="54">
        <f>G72+G73+G74+G75+G76</f>
        <v>255335</v>
      </c>
    </row>
    <row r="72" spans="1:12" s="41" customFormat="1" ht="12.95" customHeight="1" x14ac:dyDescent="0.2">
      <c r="A72" s="50" t="s">
        <v>76</v>
      </c>
      <c r="B72" s="13">
        <v>17923</v>
      </c>
      <c r="C72" s="58">
        <f t="shared" si="7"/>
        <v>0.66209826376062064</v>
      </c>
      <c r="D72" s="13">
        <v>9147</v>
      </c>
      <c r="E72" s="12">
        <f t="shared" si="8"/>
        <v>0.33790173623937941</v>
      </c>
      <c r="F72" s="59">
        <f t="shared" si="9"/>
        <v>0.5103498298275958</v>
      </c>
      <c r="G72" s="13">
        <f t="shared" si="11"/>
        <v>27070</v>
      </c>
    </row>
    <row r="73" spans="1:12" s="41" customFormat="1" ht="12.95" customHeight="1" x14ac:dyDescent="0.2">
      <c r="A73" s="73" t="s">
        <v>77</v>
      </c>
      <c r="B73" s="13">
        <v>20068</v>
      </c>
      <c r="C73" s="58">
        <f t="shared" si="7"/>
        <v>0.62497664279040799</v>
      </c>
      <c r="D73" s="13">
        <v>12042</v>
      </c>
      <c r="E73" s="12">
        <f t="shared" si="8"/>
        <v>0.37502335720959201</v>
      </c>
      <c r="F73" s="59">
        <f t="shared" si="9"/>
        <v>0.60005979669124976</v>
      </c>
      <c r="G73" s="13">
        <f t="shared" si="11"/>
        <v>32110</v>
      </c>
    </row>
    <row r="74" spans="1:12" s="41" customFormat="1" ht="12.95" customHeight="1" x14ac:dyDescent="0.2">
      <c r="A74" s="50" t="s">
        <v>78</v>
      </c>
      <c r="B74" s="13">
        <v>36983</v>
      </c>
      <c r="C74" s="58">
        <f t="shared" si="7"/>
        <v>0.74609130706691684</v>
      </c>
      <c r="D74" s="13">
        <v>12586</v>
      </c>
      <c r="E74" s="12">
        <f t="shared" si="8"/>
        <v>0.25390869293308316</v>
      </c>
      <c r="F74" s="59">
        <f t="shared" si="9"/>
        <v>0.34031852472757751</v>
      </c>
      <c r="G74" s="13">
        <f t="shared" si="11"/>
        <v>49569</v>
      </c>
    </row>
    <row r="75" spans="1:12" s="41" customFormat="1" ht="12.95" customHeight="1" x14ac:dyDescent="0.2">
      <c r="A75" s="50" t="s">
        <v>79</v>
      </c>
      <c r="B75" s="13">
        <v>38802</v>
      </c>
      <c r="C75" s="58">
        <f t="shared" si="7"/>
        <v>0.75637426900584792</v>
      </c>
      <c r="D75" s="13">
        <v>12498</v>
      </c>
      <c r="E75" s="12">
        <f t="shared" si="8"/>
        <v>0.24362573099415205</v>
      </c>
      <c r="F75" s="59">
        <f t="shared" si="9"/>
        <v>0.32209679913406525</v>
      </c>
      <c r="G75" s="13">
        <f t="shared" si="11"/>
        <v>51300</v>
      </c>
      <c r="L75" s="63"/>
    </row>
    <row r="76" spans="1:12" s="41" customFormat="1" ht="12.95" customHeight="1" x14ac:dyDescent="0.2">
      <c r="A76" s="73" t="s">
        <v>80</v>
      </c>
      <c r="B76" s="13">
        <v>67905</v>
      </c>
      <c r="C76" s="58">
        <f t="shared" si="7"/>
        <v>0.71264404004785598</v>
      </c>
      <c r="D76" s="13">
        <v>27381</v>
      </c>
      <c r="E76" s="12">
        <f t="shared" si="8"/>
        <v>0.28735595995214408</v>
      </c>
      <c r="F76" s="59">
        <f t="shared" si="9"/>
        <v>0.40322509388115751</v>
      </c>
      <c r="G76" s="13">
        <f t="shared" si="11"/>
        <v>95286</v>
      </c>
    </row>
    <row r="77" spans="1:12" s="41" customFormat="1" ht="12.95" customHeight="1" x14ac:dyDescent="0.2">
      <c r="A77" s="67" t="s">
        <v>81</v>
      </c>
      <c r="B77" s="54">
        <v>125336</v>
      </c>
      <c r="C77" s="68">
        <f t="shared" si="7"/>
        <v>0.57025342372264431</v>
      </c>
      <c r="D77" s="54">
        <v>94454</v>
      </c>
      <c r="E77" s="69">
        <f t="shared" si="8"/>
        <v>0.42974657627735569</v>
      </c>
      <c r="F77" s="57">
        <f t="shared" si="9"/>
        <v>0.7536063062488032</v>
      </c>
      <c r="G77" s="54">
        <f>G78+G79+G80</f>
        <v>219790</v>
      </c>
    </row>
    <row r="78" spans="1:12" s="41" customFormat="1" ht="12.95" customHeight="1" x14ac:dyDescent="0.2">
      <c r="A78" s="50" t="s">
        <v>82</v>
      </c>
      <c r="B78" s="13">
        <v>51677</v>
      </c>
      <c r="C78" s="58">
        <f t="shared" si="7"/>
        <v>0.56488090683514969</v>
      </c>
      <c r="D78" s="13">
        <v>39806</v>
      </c>
      <c r="E78" s="12">
        <f t="shared" si="8"/>
        <v>0.43511909316485031</v>
      </c>
      <c r="F78" s="59">
        <f t="shared" si="9"/>
        <v>0.77028465274686997</v>
      </c>
      <c r="G78" s="13">
        <f t="shared" si="11"/>
        <v>91483</v>
      </c>
    </row>
    <row r="79" spans="1:12" s="41" customFormat="1" ht="12.95" customHeight="1" x14ac:dyDescent="0.2">
      <c r="A79" s="50" t="s">
        <v>83</v>
      </c>
      <c r="B79" s="13">
        <v>10606</v>
      </c>
      <c r="C79" s="58">
        <f t="shared" si="7"/>
        <v>0.53980048859934848</v>
      </c>
      <c r="D79" s="13">
        <v>9042</v>
      </c>
      <c r="E79" s="12">
        <f t="shared" si="8"/>
        <v>0.46019951140065146</v>
      </c>
      <c r="F79" s="59">
        <f t="shared" si="9"/>
        <v>0.85253630020742976</v>
      </c>
      <c r="G79" s="13">
        <f t="shared" si="11"/>
        <v>19648</v>
      </c>
      <c r="L79" s="63"/>
    </row>
    <row r="80" spans="1:12" s="41" customFormat="1" ht="12.95" customHeight="1" x14ac:dyDescent="0.2">
      <c r="A80" s="73" t="s">
        <v>84</v>
      </c>
      <c r="B80" s="13">
        <v>63053</v>
      </c>
      <c r="C80" s="58">
        <f t="shared" si="7"/>
        <v>0.58028327151915626</v>
      </c>
      <c r="D80" s="13">
        <v>45606</v>
      </c>
      <c r="E80" s="12">
        <f t="shared" si="8"/>
        <v>0.41971672848084374</v>
      </c>
      <c r="F80" s="59">
        <f t="shared" si="9"/>
        <v>0.72329627456266954</v>
      </c>
      <c r="G80" s="13">
        <f t="shared" si="11"/>
        <v>108659</v>
      </c>
    </row>
    <row r="81" spans="1:12" s="41" customFormat="1" ht="12.95" customHeight="1" x14ac:dyDescent="0.2">
      <c r="A81" s="67" t="s">
        <v>85</v>
      </c>
      <c r="B81" s="54">
        <v>92708</v>
      </c>
      <c r="C81" s="68">
        <f t="shared" si="7"/>
        <v>0.6691109603475901</v>
      </c>
      <c r="D81" s="54">
        <v>45846</v>
      </c>
      <c r="E81" s="69">
        <f t="shared" si="8"/>
        <v>0.3308890396524099</v>
      </c>
      <c r="F81" s="57">
        <f t="shared" si="9"/>
        <v>0.49452042973637655</v>
      </c>
      <c r="G81" s="54">
        <f>G82+G83+G84+G85</f>
        <v>138554</v>
      </c>
    </row>
    <row r="82" spans="1:12" s="41" customFormat="1" ht="12.95" customHeight="1" x14ac:dyDescent="0.2">
      <c r="A82" s="50" t="s">
        <v>86</v>
      </c>
      <c r="B82" s="13">
        <v>14949</v>
      </c>
      <c r="C82" s="58">
        <f t="shared" si="7"/>
        <v>0.64158798283261798</v>
      </c>
      <c r="D82" s="13">
        <v>8351</v>
      </c>
      <c r="E82" s="12">
        <f t="shared" si="8"/>
        <v>0.35841201716738197</v>
      </c>
      <c r="F82" s="59">
        <f t="shared" si="9"/>
        <v>0.55863268446049907</v>
      </c>
      <c r="G82" s="13">
        <f t="shared" si="11"/>
        <v>23300</v>
      </c>
    </row>
    <row r="83" spans="1:12" s="41" customFormat="1" ht="12.95" customHeight="1" x14ac:dyDescent="0.2">
      <c r="A83" s="50" t="s">
        <v>87</v>
      </c>
      <c r="B83" s="13">
        <v>26047</v>
      </c>
      <c r="C83" s="58">
        <f t="shared" si="7"/>
        <v>0.6783072916666667</v>
      </c>
      <c r="D83" s="13">
        <v>12353</v>
      </c>
      <c r="E83" s="12">
        <f t="shared" si="8"/>
        <v>0.32169270833333335</v>
      </c>
      <c r="F83" s="59">
        <f t="shared" si="9"/>
        <v>0.47425807194686526</v>
      </c>
      <c r="G83" s="13">
        <f t="shared" si="11"/>
        <v>38400</v>
      </c>
    </row>
    <row r="84" spans="1:12" s="41" customFormat="1" ht="12.95" customHeight="1" x14ac:dyDescent="0.2">
      <c r="A84" s="73" t="s">
        <v>88</v>
      </c>
      <c r="B84" s="13">
        <v>14478</v>
      </c>
      <c r="C84" s="58">
        <f t="shared" si="7"/>
        <v>0.62485973241260251</v>
      </c>
      <c r="D84" s="13">
        <v>8692</v>
      </c>
      <c r="E84" s="12">
        <f t="shared" si="8"/>
        <v>0.37514026758739749</v>
      </c>
      <c r="F84" s="59">
        <f t="shared" si="9"/>
        <v>0.60035916563061198</v>
      </c>
      <c r="G84" s="13">
        <f t="shared" si="11"/>
        <v>23170</v>
      </c>
      <c r="L84" s="63"/>
    </row>
    <row r="85" spans="1:12" s="41" customFormat="1" ht="12.95" customHeight="1" x14ac:dyDescent="0.2">
      <c r="A85" s="50" t="s">
        <v>89</v>
      </c>
      <c r="B85" s="13">
        <v>37234</v>
      </c>
      <c r="C85" s="58">
        <f t="shared" si="7"/>
        <v>0.69357722971462632</v>
      </c>
      <c r="D85" s="13">
        <v>16450</v>
      </c>
      <c r="E85" s="12">
        <f t="shared" si="8"/>
        <v>0.30642277028537368</v>
      </c>
      <c r="F85" s="59">
        <f t="shared" si="9"/>
        <v>0.44180050491486278</v>
      </c>
      <c r="G85" s="13">
        <f t="shared" si="11"/>
        <v>53684</v>
      </c>
    </row>
    <row r="86" spans="1:12" s="41" customFormat="1" ht="12.95" customHeight="1" x14ac:dyDescent="0.2">
      <c r="A86" s="67" t="s">
        <v>90</v>
      </c>
      <c r="B86" s="54">
        <v>186464</v>
      </c>
      <c r="C86" s="68">
        <f t="shared" si="7"/>
        <v>0.65284857991148959</v>
      </c>
      <c r="D86" s="54">
        <v>99152</v>
      </c>
      <c r="E86" s="69">
        <f t="shared" si="8"/>
        <v>0.34715142008851047</v>
      </c>
      <c r="F86" s="57">
        <f t="shared" si="9"/>
        <v>0.53174875579200276</v>
      </c>
      <c r="G86" s="54">
        <f>G87+G88+G89</f>
        <v>285616</v>
      </c>
    </row>
    <row r="87" spans="1:12" s="41" customFormat="1" ht="12.95" customHeight="1" x14ac:dyDescent="0.2">
      <c r="A87" s="50" t="s">
        <v>91</v>
      </c>
      <c r="B87" s="13">
        <v>108321</v>
      </c>
      <c r="C87" s="58">
        <f t="shared" si="7"/>
        <v>0.66336579092412273</v>
      </c>
      <c r="D87" s="13">
        <v>54969</v>
      </c>
      <c r="E87" s="12">
        <f t="shared" si="8"/>
        <v>0.33663420907587727</v>
      </c>
      <c r="F87" s="59">
        <f t="shared" si="9"/>
        <v>0.50746392666242002</v>
      </c>
      <c r="G87" s="13">
        <f t="shared" si="11"/>
        <v>163290</v>
      </c>
    </row>
    <row r="88" spans="1:12" s="41" customFormat="1" ht="12.95" customHeight="1" x14ac:dyDescent="0.2">
      <c r="A88" s="50" t="s">
        <v>92</v>
      </c>
      <c r="B88" s="13">
        <v>38882</v>
      </c>
      <c r="C88" s="58">
        <f t="shared" si="7"/>
        <v>0.67354963881719121</v>
      </c>
      <c r="D88" s="13">
        <v>18845</v>
      </c>
      <c r="E88" s="12">
        <f t="shared" si="8"/>
        <v>0.32645036118280873</v>
      </c>
      <c r="F88" s="59">
        <f t="shared" si="9"/>
        <v>0.4846715703924695</v>
      </c>
      <c r="G88" s="13">
        <f t="shared" si="11"/>
        <v>57727</v>
      </c>
      <c r="H88" s="74"/>
      <c r="L88" s="63"/>
    </row>
    <row r="89" spans="1:12" s="41" customFormat="1" ht="12.75" x14ac:dyDescent="0.2">
      <c r="A89" s="75" t="s">
        <v>93</v>
      </c>
      <c r="B89" s="13">
        <v>39261</v>
      </c>
      <c r="C89" s="65">
        <f t="shared" si="7"/>
        <v>0.6077648260808991</v>
      </c>
      <c r="D89" s="13">
        <v>25338</v>
      </c>
      <c r="E89" s="66">
        <f t="shared" si="8"/>
        <v>0.3922351739191009</v>
      </c>
      <c r="F89" s="59">
        <f t="shared" si="9"/>
        <v>0.64537327118514554</v>
      </c>
      <c r="G89" s="13">
        <f t="shared" si="11"/>
        <v>64599</v>
      </c>
    </row>
    <row r="90" spans="1:12" x14ac:dyDescent="0.25">
      <c r="A90" s="67" t="s">
        <v>45</v>
      </c>
      <c r="B90" s="54">
        <f>+B86+B81+B77+B71+B66+B61+B57+B53+B49</f>
        <v>2176082</v>
      </c>
      <c r="C90" s="76">
        <f t="shared" si="7"/>
        <v>0.65983908538105185</v>
      </c>
      <c r="D90" s="54">
        <f>+D86+D81+D77+D71+D66+D61+D57+D53+D49</f>
        <v>1121816</v>
      </c>
      <c r="E90" s="77">
        <f t="shared" si="8"/>
        <v>0.34016091461894821</v>
      </c>
      <c r="F90" s="57">
        <f t="shared" si="9"/>
        <v>0.51552101437353925</v>
      </c>
      <c r="G90" s="54">
        <f>G49+G53+G57+G61+G66+G71+G77+G81+G86</f>
        <v>3297898</v>
      </c>
    </row>
    <row r="91" spans="1:12" x14ac:dyDescent="0.25">
      <c r="A91" s="17" t="s">
        <v>94</v>
      </c>
      <c r="B91" s="18"/>
      <c r="C91" s="18"/>
      <c r="D91" s="18"/>
      <c r="E91" s="18"/>
      <c r="F91" s="18"/>
      <c r="G91" s="19"/>
    </row>
    <row r="93" spans="1:12" x14ac:dyDescent="0.25">
      <c r="B93" s="78"/>
      <c r="F93" s="78"/>
    </row>
  </sheetData>
  <mergeCells count="20">
    <mergeCell ref="A91:G91"/>
    <mergeCell ref="A39:G39"/>
    <mergeCell ref="A43:G43"/>
    <mergeCell ref="A44:G44"/>
    <mergeCell ref="A45:G45"/>
    <mergeCell ref="A46:A47"/>
    <mergeCell ref="B46:F46"/>
    <mergeCell ref="G46:G47"/>
    <mergeCell ref="A14:G14"/>
    <mergeCell ref="A15:G15"/>
    <mergeCell ref="A16:A17"/>
    <mergeCell ref="B16:B17"/>
    <mergeCell ref="C16:C17"/>
    <mergeCell ref="D16:G16"/>
    <mergeCell ref="A1:G1"/>
    <mergeCell ref="A2:G2"/>
    <mergeCell ref="A3:G3"/>
    <mergeCell ref="A4:G4"/>
    <mergeCell ref="A9:G9"/>
    <mergeCell ref="A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Linabel Luciano</dc:creator>
  <cp:lastModifiedBy>Linabel Luciano</cp:lastModifiedBy>
  <dcterms:created xsi:type="dcterms:W3CDTF">2017-11-02T15:47:05Z</dcterms:created>
  <dcterms:modified xsi:type="dcterms:W3CDTF">2017-11-02T15:47:43Z</dcterms:modified>
</cp:coreProperties>
</file>